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storage\PROFILES\Закупки\Puchko.EA\AppData\Roaming\1C\1cv8\d5cb9abc-5855-4cae-ba62-305c306153c4\77d22fba-5a74-4bc2-82ed-41935afd33ef\App\"/>
    </mc:Choice>
  </mc:AlternateContent>
  <xr:revisionPtr revIDLastSave="0" documentId="13_ncr:1_{533B8582-F7C2-42D5-AEC6-E78672F67EFA}" xr6:coauthVersionLast="47" xr6:coauthVersionMax="47" xr10:uidLastSave="{00000000-0000-0000-0000-000000000000}"/>
  <bookViews>
    <workbookView xWindow="1170" yWindow="1170" windowWidth="34845" windowHeight="14865" xr2:uid="{00000000-000D-0000-FFFF-FFFF00000000}"/>
  </bookViews>
  <sheets>
    <sheet name="Расчет НМЦД" sheetId="2" r:id="rId1"/>
  </sheets>
  <definedNames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мил">{0,"овz";1,"z";2,"аz";5,"овz"}</definedName>
    <definedName name="НДС">#REF!</definedName>
    <definedName name="НМЦК">#REF!</definedName>
    <definedName name="_xlnm.Print_Area" localSheetId="0">'Расчет НМЦД'!$A$1:$K$23</definedName>
    <definedName name="Прописью">#REF!</definedName>
    <definedName name="Прописью1">#REF!</definedName>
    <definedName name="СтавкаНДС">#REF!</definedName>
    <definedName name="СуммаНДС">#REF!</definedName>
    <definedName name="тыс">{0,"тысячz";1,"тысячаz";2,"тысячиz";5,"тысячz"}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0" i="2" l="1"/>
  <c r="I13" i="2"/>
  <c r="K13" i="2" s="1"/>
  <c r="K11" i="2" s="1"/>
  <c r="D10" i="2" l="1"/>
  <c r="K18" i="2" l="1"/>
  <c r="K16" i="2" s="1"/>
  <c r="K10" i="2"/>
  <c r="G13" i="2"/>
  <c r="H13" i="2"/>
  <c r="K15" i="2" l="1"/>
  <c r="E10" i="2"/>
  <c r="I10" i="2" s="1"/>
  <c r="I11" i="2" s="1"/>
</calcChain>
</file>

<file path=xl/sharedStrings.xml><?xml version="1.0" encoding="utf-8"?>
<sst xmlns="http://schemas.openxmlformats.org/spreadsheetml/2006/main" count="100" uniqueCount="33">
  <si>
    <t xml:space="preserve">Основные
характеристики
</t>
  </si>
  <si>
    <t>Единица измерения</t>
  </si>
  <si>
    <t>Источники информации</t>
  </si>
  <si>
    <t>Коэффициент вариации</t>
  </si>
  <si>
    <t>Средняя цена</t>
  </si>
  <si>
    <t>Дата сбора данных</t>
  </si>
  <si>
    <t>Срок действия цен</t>
  </si>
  <si>
    <t>Категории</t>
  </si>
  <si>
    <t>Сумма налога на добавленную стоимость (рублей)</t>
  </si>
  <si>
    <t>Контроль сопоставимости финансовых условий</t>
  </si>
  <si>
    <t>Ставка налога на добавленную (процентов)</t>
  </si>
  <si>
    <t>х</t>
  </si>
  <si>
    <t>Итого начальная (максимальная) цена контракта (цена лота), начальная цена единицы работы, услуги, начальная сумма цен единиц работ, услуг без учета налога на добавленную стоимость</t>
  </si>
  <si>
    <t>Цена за единицу</t>
  </si>
  <si>
    <t>Количество</t>
  </si>
  <si>
    <t>Итого начальная максимальная) цена контракта (цена лота), начальная цена единицы работы, услуги, начальная сумма цен единиц работ, услуг с учетом налога на добавленную стоимость</t>
  </si>
  <si>
    <t>КП 1</t>
  </si>
  <si>
    <t>КП 2</t>
  </si>
  <si>
    <t>КП 3</t>
  </si>
  <si>
    <t>Приложение к Протоколу начальной (максимальной) цены договора (цены лота)</t>
  </si>
  <si>
    <t>Различия между максимальной и мининимальной ценой (в %)</t>
  </si>
  <si>
    <t>Заместитетль Генерельного директора по событийному маркетингу АНО "Кинопарк"</t>
  </si>
  <si>
    <t>С.Ф. Даргель</t>
  </si>
  <si>
    <t>Стоимость товаров, работ, услуг</t>
  </si>
  <si>
    <t>Количество товаров, работ, услуг</t>
  </si>
  <si>
    <t>Цена за единицу товара,  работы, услуги без учета налога на добавленную стоимость</t>
  </si>
  <si>
    <t>Цена за единицу товара,  работы, услуги с учетом налога на добавленную стоимость</t>
  </si>
  <si>
    <t>Способ определения поставщика (подрядчика, исполнителя) - Запрос предложений</t>
  </si>
  <si>
    <t>Расчет начальной (максимальной) цены договора
гп оказание услуг по содержанию катка с искусственным льдом, административно-бытовых помещений на катке и тюбинговой горки.</t>
  </si>
  <si>
    <t>Аренда ледозаливочной машины</t>
  </si>
  <si>
    <t>Начальная (максимальная) цена Договора составляет: 1 273 999 (Один миллион двести семьдесят три тысячи девятьсот девяносто девять) рублей 80 копеек, с НДС 20%.</t>
  </si>
  <si>
    <t xml:space="preserve">Дата составления таблицы "22" декабря 2025 г.                                                                                                            </t>
  </si>
  <si>
    <t>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</si>
</sst>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\ _₽"/>
    <numFmt numFmtId="166" formatCode="#,##0.00&quot;р.&quot;"/>
  </numFmts>
  <fonts count="17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7" fillId="0" borderId="0"/>
    <xf numFmtId="0" fontId="7" fillId="0" borderId="0">
      <alignment horizontal="left"/>
    </xf>
    <xf numFmtId="164" fontId="6" fillId="0" borderId="0" applyFill="0" applyBorder="0" applyAlignment="0" applyProtection="0"/>
    <xf numFmtId="0" fontId="8" fillId="0" borderId="0"/>
    <xf numFmtId="0" fontId="9" fillId="0" borderId="0"/>
    <xf numFmtId="0" fontId="14" fillId="0" borderId="0"/>
    <xf numFmtId="0" fontId="3" fillId="0" borderId="0"/>
    <xf numFmtId="0" fontId="8" fillId="0" borderId="0"/>
    <xf numFmtId="0" fontId="2" fillId="0" borderId="0"/>
  </cellStyleXfs>
  <cellXfs count="64">
    <xf numFmtId="0" fontId="0" fillId="0" borderId="0" xfId="0"/>
    <xf numFmtId="0" fontId="4" fillId="0" borderId="0" xfId="0" applyFont="1"/>
    <xf numFmtId="0" fontId="12" fillId="0" borderId="7" xfId="0" applyFont="1" applyBorder="1" applyAlignment="1">
      <alignment vertical="center" wrapText="1"/>
    </xf>
    <xf numFmtId="4" fontId="15" fillId="0" borderId="7" xfId="4" applyNumberFormat="1" applyFont="1" applyBorder="1" applyAlignment="1">
      <alignment horizontal="center" vertical="center"/>
    </xf>
    <xf numFmtId="165" fontId="12" fillId="0" borderId="7" xfId="0" applyNumberFormat="1" applyFont="1" applyBorder="1" applyAlignment="1">
      <alignment horizontal="center" vertical="center" wrapText="1"/>
    </xf>
    <xf numFmtId="4" fontId="16" fillId="0" borderId="7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0" fillId="0" borderId="0" xfId="6" applyFont="1"/>
    <xf numFmtId="0" fontId="10" fillId="0" borderId="0" xfId="0" applyFont="1" applyAlignment="1">
      <alignment vertical="top" wrapText="1"/>
    </xf>
    <xf numFmtId="0" fontId="5" fillId="0" borderId="0" xfId="0" applyFont="1"/>
    <xf numFmtId="14" fontId="4" fillId="0" borderId="0" xfId="0" applyNumberFormat="1" applyFont="1"/>
    <xf numFmtId="0" fontId="4" fillId="0" borderId="0" xfId="0" applyFont="1" applyAlignment="1">
      <alignment horizontal="center"/>
    </xf>
    <xf numFmtId="10" fontId="16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9" fontId="16" fillId="0" borderId="7" xfId="0" applyNumberFormat="1" applyFont="1" applyBorder="1" applyAlignment="1">
      <alignment horizontal="center" vertical="center" wrapText="1"/>
    </xf>
    <xf numFmtId="4" fontId="12" fillId="0" borderId="7" xfId="7" applyNumberFormat="1" applyFont="1" applyBorder="1" applyAlignment="1">
      <alignment horizontal="center" vertical="center" wrapText="1" shrinkToFit="1"/>
    </xf>
    <xf numFmtId="0" fontId="1" fillId="0" borderId="0" xfId="0" applyFont="1"/>
    <xf numFmtId="0" fontId="12" fillId="0" borderId="5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4" fontId="12" fillId="3" borderId="7" xfId="0" applyNumberFormat="1" applyFont="1" applyFill="1" applyBorder="1" applyAlignment="1">
      <alignment horizontal="center" vertical="center"/>
    </xf>
    <xf numFmtId="4" fontId="15" fillId="4" borderId="7" xfId="4" applyNumberFormat="1" applyFont="1" applyFill="1" applyBorder="1" applyAlignment="1">
      <alignment horizontal="center" vertical="center"/>
    </xf>
    <xf numFmtId="165" fontId="10" fillId="0" borderId="7" xfId="0" applyNumberFormat="1" applyFont="1" applyFill="1" applyBorder="1" applyAlignment="1">
      <alignment horizontal="center" vertical="center" wrapText="1"/>
    </xf>
    <xf numFmtId="4" fontId="12" fillId="0" borderId="7" xfId="7" applyNumberFormat="1" applyFont="1" applyFill="1" applyBorder="1" applyAlignment="1">
      <alignment horizontal="center" vertical="center" wrapText="1" shrinkToFit="1"/>
    </xf>
    <xf numFmtId="0" fontId="10" fillId="0" borderId="0" xfId="0" applyFont="1"/>
    <xf numFmtId="14" fontId="10" fillId="0" borderId="7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66" fontId="10" fillId="0" borderId="0" xfId="6" applyNumberFormat="1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wrapText="1"/>
    </xf>
    <xf numFmtId="0" fontId="4" fillId="0" borderId="0" xfId="0" applyFont="1" applyAlignment="1">
      <alignment horizontal="right" vertical="top"/>
    </xf>
    <xf numFmtId="0" fontId="10" fillId="0" borderId="0" xfId="0" applyFont="1" applyAlignment="1">
      <alignment horizontal="center" vertical="center" wrapText="1"/>
    </xf>
    <xf numFmtId="1" fontId="15" fillId="0" borderId="2" xfId="4" applyNumberFormat="1" applyFont="1" applyBorder="1" applyAlignment="1">
      <alignment horizontal="center" vertical="center" wrapText="1"/>
    </xf>
    <xf numFmtId="1" fontId="15" fillId="0" borderId="4" xfId="4" applyNumberFormat="1" applyFont="1" applyBorder="1" applyAlignment="1">
      <alignment horizontal="center" vertical="center" wrapText="1"/>
    </xf>
    <xf numFmtId="1" fontId="15" fillId="0" borderId="6" xfId="4" applyNumberFormat="1" applyFont="1" applyBorder="1" applyAlignment="1">
      <alignment horizontal="center" vertical="center" wrapText="1"/>
    </xf>
    <xf numFmtId="4" fontId="12" fillId="0" borderId="13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</cellXfs>
  <cellStyles count="10">
    <cellStyle name="Excel Built-in Normal" xfId="6" xr:uid="{00000000-0005-0000-0000-000000000000}"/>
    <cellStyle name="Обычный" xfId="0" builtinId="0"/>
    <cellStyle name="Обычный 17" xfId="5" xr:uid="{00000000-0005-0000-0000-000002000000}"/>
    <cellStyle name="Обычный 2" xfId="2" xr:uid="{00000000-0005-0000-0000-000003000000}"/>
    <cellStyle name="Обычный 2 2" xfId="8" xr:uid="{00000000-0005-0000-0000-000004000000}"/>
    <cellStyle name="Обычный 3" xfId="1" xr:uid="{00000000-0005-0000-0000-000005000000}"/>
    <cellStyle name="Обычный 4" xfId="7" xr:uid="{00000000-0005-0000-0000-000006000000}"/>
    <cellStyle name="Обычный 5" xfId="9" xr:uid="{00000000-0005-0000-0000-000007000000}"/>
    <cellStyle name="Обычный_Лист1" xfId="4" xr:uid="{00000000-0005-0000-0000-000008000000}"/>
    <cellStyle name="Финансовый 2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25"/>
  <sheetViews>
    <sheetView tabSelected="1" view="pageBreakPreview" topLeftCell="A16" zoomScale="90" zoomScaleNormal="90" zoomScaleSheetLayoutView="90" workbookViewId="0">
      <selection activeCell="I12" sqref="I12"/>
    </sheetView>
  </sheetViews>
  <sheetFormatPr defaultColWidth="9.140625" defaultRowHeight="18.75" x14ac:dyDescent="0.3"/>
  <cols>
    <col min="1" max="1" width="35.5703125" style="1" customWidth="1"/>
    <col min="2" max="2" width="40" style="28" customWidth="1"/>
    <col min="3" max="3" width="15.85546875" style="1" customWidth="1"/>
    <col min="4" max="4" width="22.42578125" style="1" customWidth="1"/>
    <col min="5" max="5" width="23" style="1" customWidth="1"/>
    <col min="6" max="7" width="22.42578125" style="1" customWidth="1"/>
    <col min="8" max="8" width="37.42578125" style="1" customWidth="1"/>
    <col min="9" max="9" width="20.42578125" style="14" customWidth="1"/>
    <col min="10" max="10" width="16.42578125" style="1" customWidth="1"/>
    <col min="11" max="11" width="22.140625" style="1" customWidth="1"/>
    <col min="12" max="12" width="11.85546875" style="1" customWidth="1"/>
    <col min="13" max="16384" width="9.140625" style="1"/>
  </cols>
  <sheetData>
    <row r="1" spans="1:11" ht="24.75" customHeight="1" x14ac:dyDescent="0.3">
      <c r="G1" s="39" t="s">
        <v>19</v>
      </c>
      <c r="H1" s="39"/>
      <c r="I1" s="39"/>
      <c r="J1" s="39"/>
      <c r="K1" s="39"/>
    </row>
    <row r="2" spans="1:11" ht="68.25" customHeight="1" x14ac:dyDescent="0.25">
      <c r="A2" s="40" t="s">
        <v>28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ht="18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ht="51" customHeight="1" x14ac:dyDescent="0.3">
      <c r="G4" s="60" t="s">
        <v>27</v>
      </c>
      <c r="H4" s="60"/>
      <c r="I4" s="60"/>
      <c r="J4" s="60"/>
      <c r="K4" s="60"/>
    </row>
    <row r="5" spans="1:11" ht="37.5" customHeight="1" x14ac:dyDescent="0.25">
      <c r="A5" s="30" t="s">
        <v>7</v>
      </c>
      <c r="B5" s="30" t="s">
        <v>0</v>
      </c>
      <c r="C5" s="30" t="s">
        <v>1</v>
      </c>
      <c r="D5" s="53" t="s">
        <v>13</v>
      </c>
      <c r="E5" s="54"/>
      <c r="F5" s="55"/>
      <c r="G5" s="56" t="s">
        <v>9</v>
      </c>
      <c r="H5" s="57"/>
      <c r="I5" s="8" t="s">
        <v>13</v>
      </c>
      <c r="J5" s="30" t="s">
        <v>24</v>
      </c>
      <c r="K5" s="30" t="s">
        <v>23</v>
      </c>
    </row>
    <row r="6" spans="1:11" ht="15.75" customHeight="1" x14ac:dyDescent="0.25">
      <c r="A6" s="31"/>
      <c r="B6" s="31"/>
      <c r="C6" s="31"/>
      <c r="D6" s="47" t="s">
        <v>2</v>
      </c>
      <c r="E6" s="48"/>
      <c r="F6" s="49"/>
      <c r="G6" s="58"/>
      <c r="H6" s="59"/>
      <c r="I6" s="61" t="s">
        <v>4</v>
      </c>
      <c r="J6" s="31"/>
      <c r="K6" s="31"/>
    </row>
    <row r="7" spans="1:11" ht="32.25" customHeight="1" x14ac:dyDescent="0.25">
      <c r="A7" s="31"/>
      <c r="B7" s="31"/>
      <c r="C7" s="31"/>
      <c r="D7" s="50"/>
      <c r="E7" s="51"/>
      <c r="F7" s="52"/>
      <c r="G7" s="30" t="s">
        <v>3</v>
      </c>
      <c r="H7" s="30" t="s">
        <v>20</v>
      </c>
      <c r="I7" s="62"/>
      <c r="J7" s="31"/>
      <c r="K7" s="31"/>
    </row>
    <row r="8" spans="1:11" ht="24" customHeight="1" x14ac:dyDescent="0.25">
      <c r="A8" s="32"/>
      <c r="B8" s="32"/>
      <c r="C8" s="32"/>
      <c r="D8" s="16" t="s">
        <v>16</v>
      </c>
      <c r="E8" s="16" t="s">
        <v>17</v>
      </c>
      <c r="F8" s="16" t="s">
        <v>18</v>
      </c>
      <c r="G8" s="32"/>
      <c r="H8" s="32"/>
      <c r="I8" s="63"/>
      <c r="J8" s="32"/>
      <c r="K8" s="32"/>
    </row>
    <row r="9" spans="1:11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16">
        <v>9</v>
      </c>
      <c r="J9" s="16">
        <v>10</v>
      </c>
      <c r="K9" s="17">
        <v>11</v>
      </c>
    </row>
    <row r="10" spans="1:11" ht="75" customHeight="1" x14ac:dyDescent="0.25">
      <c r="A10" s="2" t="s">
        <v>25</v>
      </c>
      <c r="B10" s="41" t="s">
        <v>29</v>
      </c>
      <c r="C10" s="30" t="s">
        <v>32</v>
      </c>
      <c r="D10" s="3">
        <f>D13-D11</f>
        <v>20000</v>
      </c>
      <c r="E10" s="3">
        <f t="shared" ref="E10" si="0">E13-E11</f>
        <v>22000</v>
      </c>
      <c r="F10" s="3">
        <f>F13-F11</f>
        <v>21700</v>
      </c>
      <c r="G10" s="15" t="s">
        <v>11</v>
      </c>
      <c r="H10" s="15" t="s">
        <v>11</v>
      </c>
      <c r="I10" s="4">
        <f>ROUND((D10+E10+F10)/3,2)</f>
        <v>21233.33</v>
      </c>
      <c r="J10" s="18" t="s">
        <v>11</v>
      </c>
      <c r="K10" s="25">
        <f>K13-K11</f>
        <v>1273999.8</v>
      </c>
    </row>
    <row r="11" spans="1:11" ht="75" customHeight="1" x14ac:dyDescent="0.25">
      <c r="A11" s="2" t="s">
        <v>8</v>
      </c>
      <c r="B11" s="42"/>
      <c r="C11" s="31"/>
      <c r="D11" s="24">
        <v>0</v>
      </c>
      <c r="E11" s="24">
        <v>0</v>
      </c>
      <c r="F11" s="24">
        <v>0</v>
      </c>
      <c r="G11" s="15" t="s">
        <v>11</v>
      </c>
      <c r="H11" s="15" t="s">
        <v>11</v>
      </c>
      <c r="I11" s="5">
        <f>I13-I10</f>
        <v>0</v>
      </c>
      <c r="J11" s="15" t="s">
        <v>11</v>
      </c>
      <c r="K11" s="24">
        <f>ROUND(K13*K12/(100%+K12),2)</f>
        <v>0</v>
      </c>
    </row>
    <row r="12" spans="1:11" ht="75" customHeight="1" x14ac:dyDescent="0.25">
      <c r="A12" s="2" t="s">
        <v>10</v>
      </c>
      <c r="B12" s="42"/>
      <c r="C12" s="31"/>
      <c r="D12" s="19">
        <v>0</v>
      </c>
      <c r="E12" s="19">
        <v>0</v>
      </c>
      <c r="F12" s="19">
        <v>0</v>
      </c>
      <c r="G12" s="15" t="s">
        <v>11</v>
      </c>
      <c r="H12" s="15" t="s">
        <v>11</v>
      </c>
      <c r="I12" s="15" t="s">
        <v>11</v>
      </c>
      <c r="J12" s="15" t="s">
        <v>11</v>
      </c>
      <c r="K12" s="19">
        <v>0</v>
      </c>
    </row>
    <row r="13" spans="1:11" ht="75" customHeight="1" x14ac:dyDescent="0.25">
      <c r="A13" s="2" t="s">
        <v>26</v>
      </c>
      <c r="B13" s="43"/>
      <c r="C13" s="32"/>
      <c r="D13" s="20">
        <v>20000</v>
      </c>
      <c r="E13" s="20">
        <v>22000</v>
      </c>
      <c r="F13" s="27">
        <v>21700</v>
      </c>
      <c r="G13" s="7">
        <f>_xlfn.STDEV.S(D13,E13,F13)/I13*100</f>
        <v>5.0796521906403544</v>
      </c>
      <c r="H13" s="26">
        <f>(MAX(D13:F13)*100/MIN(D13:F13))-100</f>
        <v>10</v>
      </c>
      <c r="I13" s="5">
        <f>ROUND((D13+E13+F13)/3,2)</f>
        <v>21233.33</v>
      </c>
      <c r="J13" s="18">
        <v>60</v>
      </c>
      <c r="K13" s="5">
        <f>ROUND(I13*D14*J13,2)</f>
        <v>1273999.8</v>
      </c>
    </row>
    <row r="14" spans="1:11" x14ac:dyDescent="0.25">
      <c r="A14" s="2" t="s">
        <v>14</v>
      </c>
      <c r="B14" s="15"/>
      <c r="C14" s="15"/>
      <c r="D14" s="44">
        <v>1</v>
      </c>
      <c r="E14" s="45"/>
      <c r="F14" s="46"/>
      <c r="G14" s="15" t="s">
        <v>11</v>
      </c>
      <c r="H14" s="15" t="s">
        <v>11</v>
      </c>
      <c r="I14" s="15" t="s">
        <v>11</v>
      </c>
      <c r="J14" s="15" t="s">
        <v>11</v>
      </c>
      <c r="K14" s="15" t="s">
        <v>11</v>
      </c>
    </row>
    <row r="15" spans="1:11" s="21" customFormat="1" ht="152.25" customHeight="1" x14ac:dyDescent="0.25">
      <c r="A15" s="2" t="s">
        <v>12</v>
      </c>
      <c r="B15" s="15" t="s">
        <v>11</v>
      </c>
      <c r="C15" s="15" t="s">
        <v>11</v>
      </c>
      <c r="D15" s="15" t="s">
        <v>11</v>
      </c>
      <c r="E15" s="15" t="s">
        <v>11</v>
      </c>
      <c r="F15" s="15" t="s">
        <v>11</v>
      </c>
      <c r="G15" s="15" t="s">
        <v>11</v>
      </c>
      <c r="H15" s="15" t="s">
        <v>11</v>
      </c>
      <c r="I15" s="15" t="s">
        <v>11</v>
      </c>
      <c r="J15" s="15" t="s">
        <v>11</v>
      </c>
      <c r="K15" s="25">
        <f>K18-K16</f>
        <v>1061666.5</v>
      </c>
    </row>
    <row r="16" spans="1:11" s="21" customFormat="1" ht="66" customHeight="1" x14ac:dyDescent="0.25">
      <c r="A16" s="2" t="s">
        <v>8</v>
      </c>
      <c r="B16" s="15" t="s">
        <v>11</v>
      </c>
      <c r="C16" s="15" t="s">
        <v>11</v>
      </c>
      <c r="D16" s="15" t="s">
        <v>11</v>
      </c>
      <c r="E16" s="15" t="s">
        <v>11</v>
      </c>
      <c r="F16" s="15" t="s">
        <v>11</v>
      </c>
      <c r="G16" s="15" t="s">
        <v>11</v>
      </c>
      <c r="H16" s="15" t="s">
        <v>11</v>
      </c>
      <c r="I16" s="15" t="s">
        <v>11</v>
      </c>
      <c r="J16" s="15" t="s">
        <v>11</v>
      </c>
      <c r="K16" s="24">
        <f>ROUND(K18*K17/(100%+K17),2)</f>
        <v>212333.3</v>
      </c>
    </row>
    <row r="17" spans="1:12" s="21" customFormat="1" ht="50.25" customHeight="1" x14ac:dyDescent="0.25">
      <c r="A17" s="2" t="s">
        <v>10</v>
      </c>
      <c r="B17" s="15" t="s">
        <v>11</v>
      </c>
      <c r="C17" s="15" t="s">
        <v>11</v>
      </c>
      <c r="D17" s="6" t="s">
        <v>11</v>
      </c>
      <c r="E17" s="6" t="s">
        <v>11</v>
      </c>
      <c r="F17" s="6" t="s">
        <v>11</v>
      </c>
      <c r="G17" s="15" t="s">
        <v>11</v>
      </c>
      <c r="H17" s="15" t="s">
        <v>11</v>
      </c>
      <c r="I17" s="15" t="s">
        <v>11</v>
      </c>
      <c r="J17" s="15" t="s">
        <v>11</v>
      </c>
      <c r="K17" s="19">
        <v>0.2</v>
      </c>
    </row>
    <row r="18" spans="1:12" s="21" customFormat="1" ht="135.75" customHeight="1" x14ac:dyDescent="0.25">
      <c r="A18" s="2" t="s">
        <v>15</v>
      </c>
      <c r="B18" s="15" t="s">
        <v>11</v>
      </c>
      <c r="C18" s="15" t="s">
        <v>11</v>
      </c>
      <c r="D18" s="15" t="s">
        <v>11</v>
      </c>
      <c r="E18" s="15" t="s">
        <v>11</v>
      </c>
      <c r="F18" s="15" t="s">
        <v>11</v>
      </c>
      <c r="G18" s="15" t="s">
        <v>11</v>
      </c>
      <c r="H18" s="15" t="s">
        <v>11</v>
      </c>
      <c r="I18" s="15" t="s">
        <v>11</v>
      </c>
      <c r="J18" s="15" t="s">
        <v>11</v>
      </c>
      <c r="K18" s="3">
        <f>SUMIF(A10:A20,"Цена за единицу товара,  работы, услуги с учетом налога на добавленную стоимость",K10:K20)</f>
        <v>1273999.8</v>
      </c>
    </row>
    <row r="19" spans="1:12" ht="30" customHeight="1" x14ac:dyDescent="0.25">
      <c r="A19" s="22" t="s">
        <v>5</v>
      </c>
      <c r="B19" s="8" t="s">
        <v>11</v>
      </c>
      <c r="C19" s="8" t="s">
        <v>11</v>
      </c>
      <c r="D19" s="29">
        <v>45995</v>
      </c>
      <c r="E19" s="29">
        <v>46009</v>
      </c>
      <c r="F19" s="29">
        <v>45999</v>
      </c>
      <c r="G19" s="15" t="s">
        <v>11</v>
      </c>
      <c r="H19" s="15" t="s">
        <v>11</v>
      </c>
      <c r="I19" s="4" t="s">
        <v>11</v>
      </c>
      <c r="J19" s="23" t="s">
        <v>11</v>
      </c>
      <c r="K19" s="15" t="s">
        <v>11</v>
      </c>
    </row>
    <row r="20" spans="1:12" ht="33" customHeight="1" x14ac:dyDescent="0.25">
      <c r="A20" s="22" t="s">
        <v>6</v>
      </c>
      <c r="B20" s="15" t="s">
        <v>11</v>
      </c>
      <c r="C20" s="15" t="s">
        <v>11</v>
      </c>
      <c r="D20" s="29">
        <v>46177</v>
      </c>
      <c r="E20" s="29">
        <v>46191</v>
      </c>
      <c r="F20" s="29">
        <v>46181</v>
      </c>
      <c r="G20" s="15" t="s">
        <v>11</v>
      </c>
      <c r="H20" s="15" t="s">
        <v>11</v>
      </c>
      <c r="I20" s="15" t="s">
        <v>11</v>
      </c>
      <c r="J20" s="15" t="s">
        <v>11</v>
      </c>
      <c r="K20" s="15" t="s">
        <v>11</v>
      </c>
    </row>
    <row r="21" spans="1:12" ht="31.5" customHeight="1" x14ac:dyDescent="0.25">
      <c r="A21" s="36" t="s">
        <v>30</v>
      </c>
      <c r="B21" s="36"/>
      <c r="C21" s="36"/>
      <c r="D21" s="36"/>
      <c r="E21" s="36"/>
      <c r="F21" s="36"/>
      <c r="G21" s="36"/>
      <c r="H21" s="36"/>
      <c r="I21" s="36"/>
      <c r="J21" s="36"/>
      <c r="K21" s="37"/>
    </row>
    <row r="22" spans="1:12" ht="24.75" customHeight="1" x14ac:dyDescent="0.3">
      <c r="A22" s="34" t="s">
        <v>21</v>
      </c>
      <c r="B22" s="34"/>
      <c r="C22" s="34"/>
      <c r="D22" s="34"/>
      <c r="E22" s="34"/>
      <c r="F22" s="34"/>
      <c r="G22" s="34"/>
      <c r="H22" s="35"/>
      <c r="I22" s="35"/>
      <c r="J22" s="38" t="s">
        <v>22</v>
      </c>
      <c r="K22" s="38"/>
      <c r="L22" s="9"/>
    </row>
    <row r="23" spans="1:12" ht="27.75" customHeight="1" x14ac:dyDescent="0.3">
      <c r="A23" s="33" t="s">
        <v>31</v>
      </c>
      <c r="B23" s="33"/>
      <c r="C23" s="33"/>
      <c r="D23" s="33"/>
      <c r="E23" s="33"/>
      <c r="F23" s="33"/>
      <c r="G23" s="33"/>
      <c r="H23" s="10"/>
      <c r="I23" s="10"/>
      <c r="J23" s="11"/>
      <c r="K23" s="11"/>
    </row>
    <row r="25" spans="1:12" x14ac:dyDescent="0.3">
      <c r="A25" s="12"/>
      <c r="D25" s="13"/>
    </row>
  </sheetData>
  <mergeCells count="23">
    <mergeCell ref="G1:K1"/>
    <mergeCell ref="A2:K2"/>
    <mergeCell ref="B10:B13"/>
    <mergeCell ref="D14:F14"/>
    <mergeCell ref="A3:K3"/>
    <mergeCell ref="D6:F7"/>
    <mergeCell ref="D5:F5"/>
    <mergeCell ref="G5:H6"/>
    <mergeCell ref="G4:K4"/>
    <mergeCell ref="A5:A8"/>
    <mergeCell ref="B5:B8"/>
    <mergeCell ref="K5:K8"/>
    <mergeCell ref="C5:C8"/>
    <mergeCell ref="G7:G8"/>
    <mergeCell ref="H7:H8"/>
    <mergeCell ref="I6:I8"/>
    <mergeCell ref="J5:J8"/>
    <mergeCell ref="A23:G23"/>
    <mergeCell ref="A22:G22"/>
    <mergeCell ref="H22:I22"/>
    <mergeCell ref="A21:K21"/>
    <mergeCell ref="J22:K22"/>
    <mergeCell ref="C10:C13"/>
  </mergeCells>
  <pageMargins left="0.23622047244094491" right="0.23622047244094491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НМЦД</vt:lpstr>
      <vt:lpstr>'Расчет НМЦД'!Область_печати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Егор Пучко</cp:lastModifiedBy>
  <cp:lastPrinted>2023-08-25T13:56:54Z</cp:lastPrinted>
  <dcterms:created xsi:type="dcterms:W3CDTF">2015-08-07T14:00:00Z</dcterms:created>
  <dcterms:modified xsi:type="dcterms:W3CDTF">2025-12-23T13:02:12Z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1049-11.2.0.9232</vt:lpwstr>
  </property>
  <property fmtid="{D5CDD505-2E9C-101B-9397-08002B2CF9AE}" pid="3" name="KSOReadingLayout">
    <vt:bool>false</vt:bool>
  </property>
</Properties>
</file>